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30" windowWidth="9885" windowHeight="81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<sst xmlns="http://schemas.openxmlformats.org/spreadsheetml/2006/main" count="75" uniqueCount="71">
  <si>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</si>
  <si>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</si>
  <si>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</si>
  <si>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</si>
  <si>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</si>
  <si>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</si>
  <si>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</si>
  <si>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</si>
  <si>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</si>
  <si>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</si>
  <si>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</si>
  <si>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</si>
  <si>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</si>
  <si>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</si>
  <si>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</si>
  <si>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</si>
  <si>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</si>
  <si>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</si>
  <si>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</si>
  <si>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</si>
  <si>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</si>
  <si>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</si>
  <si>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</si>
  <si>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</si>
  <si>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</si>
  <si>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</si>
  <si>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</si>
  <si>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</si>
  <si>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</si>
  <si>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</si>
  <si>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</si>
  <si>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</si>
  <si>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</si>
  <si>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</si>
  <si>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</si>
  <si>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</si>
  <si>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</si>
  <si>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</si>
  <si>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</si>
  <si>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</si>
  <si>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</si>
  <si>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</si>
  <si>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</si>
  <si>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</si>
  <si>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</si>
  <si>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</si>
  <si>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</si>
  <si>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</si>
  <si>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</si>
  <si>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</si>
  <si>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</si>
  <si>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</si>
  <si>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</si>
  <si>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</si>
  <si>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</si>
  <si>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</si>
  <si>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</si>
  <si>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</si>
  <si>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</si>
  <si>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</si>
  <si>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</si>
  <si>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</si>
  <si>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Inversión pública</t>
  </si>
  <si>
    <t>Obra pública en bienes propios</t>
  </si>
  <si>
    <t>APROBADO</t>
  </si>
  <si>
    <t>MODIFICADO</t>
  </si>
  <si>
    <t>DEVENGADO</t>
  </si>
  <si>
    <t>PAGADO</t>
  </si>
  <si>
    <t>ECONOMÍAS</t>
  </si>
  <si>
    <t>PRIMER TRIMESTRE 2021 (ENERO- MARZO)</t>
  </si>
  <si>
    <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</si>
</sst>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0"/>
      <name val="SansSerif"/>
      <family val="0"/>
    </font>
    <font>
      <sz val="8"/>
      <name val="Soberana Sans"/>
      <family val="0"/>
    </font>
    <font>
      <b/>
      <sz val="7"/>
      <name val="Soberana Sans"/>
      <family val="0"/>
    </font>
    <font>
      <sz val="7"/>
      <name val="Soberana Sans"/>
      <family val="0"/>
    </font>
    <font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2" fillId="33" borderId="12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171" fontId="0" fillId="0" borderId="0" xfId="46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11" fillId="0" borderId="14" xfId="0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 applyFill="1" applyAlignment="1">
      <alignment/>
    </xf>
    <xf numFmtId="172" fontId="10" fillId="0" borderId="13" xfId="0" applyNumberFormat="1" applyFont="1" applyFill="1" applyBorder="1" applyAlignment="1" applyProtection="1">
      <alignment horizontal="right" vertical="center" wrapText="1"/>
      <protection/>
    </xf>
    <xf numFmtId="172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130" zoomScaleNormal="130" zoomScalePageLayoutView="0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29.00390625" style="0" customWidth="1"/>
    <col min="6" max="10" width="16.00390625" style="8" customWidth="1"/>
    <col min="11" max="11" width="4.140625" style="0" customWidth="1"/>
    <col min="12" max="12" width="16.57421875" style="0" bestFit="1" customWidth="1"/>
    <col min="13" max="14" width="14.8515625" style="0" bestFit="1" customWidth="1"/>
  </cols>
  <sheetData>
    <row r="1" spans="1:11" ht="12" customHeight="1">
      <c r="A1" s="1"/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12" customHeight="1">
      <c r="A2" s="1"/>
      <c r="B2" s="26" t="s">
        <v>70</v>
      </c>
      <c r="C2" s="26"/>
      <c r="D2" s="26"/>
      <c r="E2" s="26"/>
      <c r="F2" s="26"/>
      <c r="G2" s="26"/>
      <c r="H2" s="26"/>
      <c r="I2" s="26"/>
      <c r="J2" s="26"/>
      <c r="K2" s="1"/>
    </row>
    <row r="3" spans="1:11" ht="12" customHeight="1">
      <c r="A3" s="1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1"/>
    </row>
    <row r="4" spans="1:11" ht="12" customHeight="1">
      <c r="A4" s="1"/>
      <c r="B4" s="26" t="s">
        <v>1</v>
      </c>
      <c r="C4" s="26"/>
      <c r="D4" s="26"/>
      <c r="E4" s="26"/>
      <c r="F4" s="26"/>
      <c r="G4" s="26"/>
      <c r="H4" s="26"/>
      <c r="I4" s="26"/>
      <c r="J4" s="26"/>
      <c r="K4" s="1"/>
    </row>
    <row r="5" spans="1:11" ht="12" customHeight="1">
      <c r="A5" s="1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1"/>
    </row>
    <row r="6" spans="1:22" s="10" customFormat="1" ht="12" customHeight="1">
      <c r="A6" s="1"/>
      <c r="B6" s="26" t="s">
        <v>69</v>
      </c>
      <c r="C6" s="26"/>
      <c r="D6" s="26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11" ht="19.5" customHeight="1">
      <c r="A7" s="1"/>
      <c r="B7" s="27" t="s">
        <v>3</v>
      </c>
      <c r="C7" s="27"/>
      <c r="D7" s="27"/>
      <c r="E7" s="27"/>
      <c r="F7" s="28" t="s">
        <v>64</v>
      </c>
      <c r="G7" s="29" t="s">
        <v>65</v>
      </c>
      <c r="H7" s="29" t="s">
        <v>66</v>
      </c>
      <c r="I7" s="29" t="s">
        <v>67</v>
      </c>
      <c r="J7" s="29" t="s">
        <v>68</v>
      </c>
      <c r="K7" s="1"/>
    </row>
    <row r="8" spans="1:11" ht="15" customHeight="1">
      <c r="A8" s="1"/>
      <c r="B8" s="2"/>
      <c r="C8" s="3"/>
      <c r="D8" s="31" t="s">
        <v>4</v>
      </c>
      <c r="E8" s="31"/>
      <c r="F8" s="28"/>
      <c r="G8" s="29"/>
      <c r="H8" s="29"/>
      <c r="I8" s="29"/>
      <c r="J8" s="29"/>
      <c r="K8" s="1"/>
    </row>
    <row r="9" spans="1:11" ht="15" customHeight="1">
      <c r="A9" s="1"/>
      <c r="B9" s="4"/>
      <c r="C9" s="5"/>
      <c r="D9" s="5"/>
      <c r="E9" s="6" t="s">
        <v>5</v>
      </c>
      <c r="F9" s="28"/>
      <c r="G9" s="29"/>
      <c r="H9" s="29"/>
      <c r="I9" s="29"/>
      <c r="J9" s="29"/>
      <c r="K9" s="1"/>
    </row>
    <row r="10" spans="1:13" s="16" customFormat="1" ht="21.75" customHeight="1">
      <c r="A10" s="11"/>
      <c r="B10" s="30" t="s">
        <v>6</v>
      </c>
      <c r="C10" s="30"/>
      <c r="D10" s="30"/>
      <c r="E10" s="30"/>
      <c r="F10" s="13">
        <f>+F11</f>
        <v>384296816</v>
      </c>
      <c r="G10" s="13">
        <f>+G11</f>
        <v>422530802.16</v>
      </c>
      <c r="H10" s="13">
        <f>+H11</f>
        <v>501050077.58000004</v>
      </c>
      <c r="I10" s="13">
        <f>+I11</f>
        <v>415026580.84000003</v>
      </c>
      <c r="J10" s="13">
        <f>+J11</f>
        <v>7504221.319999994</v>
      </c>
      <c r="K10" s="11"/>
      <c r="L10" s="14"/>
      <c r="M10" s="15"/>
    </row>
    <row r="11" spans="1:11" s="16" customFormat="1" ht="21.75" customHeight="1">
      <c r="A11" s="11"/>
      <c r="B11" s="30" t="s">
        <v>7</v>
      </c>
      <c r="C11" s="30"/>
      <c r="D11" s="30"/>
      <c r="E11" s="30"/>
      <c r="F11" s="13">
        <f>+F12+F20</f>
        <v>384296816</v>
      </c>
      <c r="G11" s="13">
        <f>+G12+G20</f>
        <v>422530802.16</v>
      </c>
      <c r="H11" s="13">
        <f>+H12+H20</f>
        <v>501050077.58000004</v>
      </c>
      <c r="I11" s="13">
        <f>+I12+I20</f>
        <v>415026580.84000003</v>
      </c>
      <c r="J11" s="13">
        <f>+J12+J20</f>
        <v>7504221.319999994</v>
      </c>
      <c r="K11" s="11"/>
    </row>
    <row r="12" spans="1:11" s="16" customFormat="1" ht="16.5" customHeight="1">
      <c r="A12" s="11"/>
      <c r="B12" s="32" t="s">
        <v>8</v>
      </c>
      <c r="C12" s="32"/>
      <c r="D12" s="32"/>
      <c r="E12" s="32"/>
      <c r="F12" s="17">
        <f>F13</f>
        <v>289796525</v>
      </c>
      <c r="G12" s="17">
        <f>G13</f>
        <v>292897920.96000004</v>
      </c>
      <c r="H12" s="17">
        <f>H13</f>
        <v>297982055.25000006</v>
      </c>
      <c r="I12" s="17">
        <f>I13</f>
        <v>288569524.09000003</v>
      </c>
      <c r="J12" s="17">
        <f>J13</f>
        <v>4328396.869999991</v>
      </c>
      <c r="K12" s="11"/>
    </row>
    <row r="13" spans="1:12" s="16" customFormat="1" ht="16.5" customHeight="1">
      <c r="A13" s="11"/>
      <c r="B13" s="18"/>
      <c r="C13" s="19" t="s">
        <v>9</v>
      </c>
      <c r="D13" s="25" t="s">
        <v>10</v>
      </c>
      <c r="E13" s="25"/>
      <c r="F13" s="17">
        <f>SUM(F14:F19)</f>
        <v>289796525</v>
      </c>
      <c r="G13" s="17">
        <f>SUM(G14:G19)</f>
        <v>292897920.96000004</v>
      </c>
      <c r="H13" s="17">
        <f>SUM(H14:H19)</f>
        <v>297982055.25000006</v>
      </c>
      <c r="I13" s="17">
        <f>SUM(I14:I19)</f>
        <v>288569524.09000003</v>
      </c>
      <c r="J13" s="17">
        <f>SUM(J14:J19)</f>
        <v>4328396.869999991</v>
      </c>
      <c r="K13" s="11"/>
      <c r="L13" s="15"/>
    </row>
    <row r="14" spans="1:11" s="16" customFormat="1" ht="16.5" customHeight="1">
      <c r="A14" s="11"/>
      <c r="B14" s="18"/>
      <c r="C14" s="11"/>
      <c r="D14" s="19" t="s">
        <v>11</v>
      </c>
      <c r="E14" s="20" t="s">
        <v>12</v>
      </c>
      <c r="F14" s="17">
        <v>90330771</v>
      </c>
      <c r="G14" s="21">
        <v>91696956.1</v>
      </c>
      <c r="H14" s="21">
        <v>87894713.48</v>
      </c>
      <c r="I14" s="21">
        <v>83432246.35</v>
      </c>
      <c r="J14" s="17">
        <f aca="true" t="shared" si="0" ref="J14:J19">+G14-I14</f>
        <v>8264709.75</v>
      </c>
      <c r="K14" s="11"/>
    </row>
    <row r="15" spans="1:11" s="16" customFormat="1" ht="16.5" customHeight="1">
      <c r="A15" s="11"/>
      <c r="B15" s="18"/>
      <c r="C15" s="11"/>
      <c r="D15" s="19" t="s">
        <v>13</v>
      </c>
      <c r="E15" s="20" t="s">
        <v>14</v>
      </c>
      <c r="F15" s="17">
        <v>4125588</v>
      </c>
      <c r="G15" s="21">
        <v>3668460.76</v>
      </c>
      <c r="H15" s="21">
        <v>4156768.3</v>
      </c>
      <c r="I15" s="21">
        <v>4156768.3</v>
      </c>
      <c r="J15" s="17">
        <f t="shared" si="0"/>
        <v>-488307.54000000004</v>
      </c>
      <c r="K15" s="11"/>
    </row>
    <row r="16" spans="1:15" s="16" customFormat="1" ht="16.5" customHeight="1">
      <c r="A16" s="11"/>
      <c r="B16" s="18"/>
      <c r="C16" s="11"/>
      <c r="D16" s="19" t="s">
        <v>15</v>
      </c>
      <c r="E16" s="20" t="s">
        <v>16</v>
      </c>
      <c r="F16" s="17">
        <v>61004199</v>
      </c>
      <c r="G16" s="21">
        <v>68291948.77</v>
      </c>
      <c r="H16" s="21">
        <v>74345089.1</v>
      </c>
      <c r="I16" s="21">
        <v>73960874.62</v>
      </c>
      <c r="J16" s="17">
        <f t="shared" si="0"/>
        <v>-5668925.850000009</v>
      </c>
      <c r="K16" s="11"/>
      <c r="M16" s="14"/>
      <c r="N16" s="14"/>
      <c r="O16" s="14"/>
    </row>
    <row r="17" spans="1:15" s="16" customFormat="1" ht="16.5" customHeight="1">
      <c r="A17" s="11"/>
      <c r="B17" s="18"/>
      <c r="C17" s="11"/>
      <c r="D17" s="19" t="s">
        <v>17</v>
      </c>
      <c r="E17" s="20" t="s">
        <v>18</v>
      </c>
      <c r="F17" s="17">
        <v>26917324</v>
      </c>
      <c r="G17" s="21">
        <v>27364854.77</v>
      </c>
      <c r="H17" s="21">
        <v>29821757.67</v>
      </c>
      <c r="I17" s="21">
        <v>25262354.35</v>
      </c>
      <c r="J17" s="17">
        <f t="shared" si="0"/>
        <v>2102500.419999998</v>
      </c>
      <c r="K17" s="11"/>
      <c r="M17" s="14"/>
      <c r="N17" s="14"/>
      <c r="O17" s="14"/>
    </row>
    <row r="18" spans="1:15" s="16" customFormat="1" ht="16.5" customHeight="1">
      <c r="A18" s="11"/>
      <c r="B18" s="18"/>
      <c r="C18" s="11"/>
      <c r="D18" s="19" t="s">
        <v>19</v>
      </c>
      <c r="E18" s="20" t="s">
        <v>20</v>
      </c>
      <c r="F18" s="17">
        <v>96917938</v>
      </c>
      <c r="G18" s="21">
        <v>91374995.56</v>
      </c>
      <c r="H18" s="21">
        <f>6446.23+93182301</f>
        <v>93188747.23</v>
      </c>
      <c r="I18" s="21">
        <v>93182301</v>
      </c>
      <c r="J18" s="17">
        <f t="shared" si="0"/>
        <v>-1807305.4399999976</v>
      </c>
      <c r="K18" s="11"/>
      <c r="M18" s="14"/>
      <c r="N18" s="14"/>
      <c r="O18" s="14"/>
    </row>
    <row r="19" spans="1:15" s="16" customFormat="1" ht="16.5" customHeight="1">
      <c r="A19" s="11"/>
      <c r="B19" s="18"/>
      <c r="C19" s="11"/>
      <c r="D19" s="19" t="s">
        <v>21</v>
      </c>
      <c r="E19" s="20" t="s">
        <v>22</v>
      </c>
      <c r="F19" s="17">
        <v>10500705</v>
      </c>
      <c r="G19" s="21">
        <v>10500705</v>
      </c>
      <c r="H19" s="21">
        <v>8574979.47</v>
      </c>
      <c r="I19" s="21">
        <v>8574979.47</v>
      </c>
      <c r="J19" s="17">
        <f t="shared" si="0"/>
        <v>1925725.5299999993</v>
      </c>
      <c r="K19" s="11"/>
      <c r="M19" s="14"/>
      <c r="N19" s="14"/>
      <c r="O19" s="14"/>
    </row>
    <row r="20" spans="1:15" s="16" customFormat="1" ht="16.5" customHeight="1">
      <c r="A20" s="11"/>
      <c r="B20" s="32" t="s">
        <v>23</v>
      </c>
      <c r="C20" s="32"/>
      <c r="D20" s="32"/>
      <c r="E20" s="32"/>
      <c r="F20" s="17">
        <f>+F21+F29+F38+F42</f>
        <v>94500291</v>
      </c>
      <c r="G20" s="17">
        <f>+G21+G29+G38+G42</f>
        <v>129632881.2</v>
      </c>
      <c r="H20" s="17">
        <f>+H21+H29+H38+H42</f>
        <v>203068022.33</v>
      </c>
      <c r="I20" s="17">
        <f>+I21+I29+I38+I42</f>
        <v>126457056.75</v>
      </c>
      <c r="J20" s="17">
        <f>+J21+J29+J38+J42</f>
        <v>3175824.450000003</v>
      </c>
      <c r="K20" s="11"/>
      <c r="L20" s="15"/>
      <c r="M20" s="14"/>
      <c r="N20" s="14"/>
      <c r="O20" s="14"/>
    </row>
    <row r="21" spans="1:14" s="16" customFormat="1" ht="16.5" customHeight="1">
      <c r="A21" s="11"/>
      <c r="B21" s="18"/>
      <c r="C21" s="19" t="s">
        <v>24</v>
      </c>
      <c r="D21" s="25" t="s">
        <v>25</v>
      </c>
      <c r="E21" s="25"/>
      <c r="F21" s="17">
        <f>SUM(F22:F28)</f>
        <v>57393279</v>
      </c>
      <c r="G21" s="17">
        <f>SUM(G22:G28)</f>
        <v>83054646.18</v>
      </c>
      <c r="H21" s="17">
        <f>SUM(H22:H28)</f>
        <v>152154549.81</v>
      </c>
      <c r="I21" s="17">
        <f>SUM(I22:I28)</f>
        <v>82028508.37</v>
      </c>
      <c r="J21" s="17">
        <f aca="true" t="shared" si="1" ref="J21:J44">+G21-I21</f>
        <v>1026137.8100000024</v>
      </c>
      <c r="K21" s="11"/>
      <c r="L21" s="15"/>
      <c r="M21" s="22"/>
      <c r="N21" s="22"/>
    </row>
    <row r="22" spans="1:12" s="16" customFormat="1" ht="16.5" customHeight="1">
      <c r="A22" s="11"/>
      <c r="B22" s="18"/>
      <c r="C22" s="11"/>
      <c r="D22" s="19" t="s">
        <v>26</v>
      </c>
      <c r="E22" s="20" t="s">
        <v>27</v>
      </c>
      <c r="F22" s="17">
        <v>100000</v>
      </c>
      <c r="G22" s="21">
        <v>690561</v>
      </c>
      <c r="H22" s="21">
        <f>78640.19+184323.67</f>
        <v>262963.86</v>
      </c>
      <c r="I22" s="21">
        <v>184323.67</v>
      </c>
      <c r="J22" s="17">
        <f t="shared" si="1"/>
        <v>506237.32999999996</v>
      </c>
      <c r="K22" s="11"/>
      <c r="L22" s="15"/>
    </row>
    <row r="23" spans="1:12" s="16" customFormat="1" ht="16.5" customHeight="1">
      <c r="A23" s="11"/>
      <c r="B23" s="18"/>
      <c r="C23" s="11"/>
      <c r="D23" s="19" t="s">
        <v>28</v>
      </c>
      <c r="E23" s="20" t="s">
        <v>29</v>
      </c>
      <c r="F23" s="17">
        <v>4499844</v>
      </c>
      <c r="G23" s="21">
        <v>3611844</v>
      </c>
      <c r="H23" s="21">
        <f>3996850.41+2846696.32</f>
        <v>6843546.73</v>
      </c>
      <c r="I23" s="21">
        <v>2846696.32</v>
      </c>
      <c r="J23" s="17">
        <f t="shared" si="1"/>
        <v>765147.6800000002</v>
      </c>
      <c r="K23" s="11"/>
      <c r="L23" s="15"/>
    </row>
    <row r="24" spans="1:12" s="16" customFormat="1" ht="16.5" customHeight="1">
      <c r="A24" s="11"/>
      <c r="B24" s="18"/>
      <c r="C24" s="11"/>
      <c r="D24" s="19" t="s">
        <v>30</v>
      </c>
      <c r="E24" s="20" t="s">
        <v>31</v>
      </c>
      <c r="F24" s="17">
        <v>52788</v>
      </c>
      <c r="G24" s="21">
        <v>52788</v>
      </c>
      <c r="H24" s="21">
        <v>101185.71</v>
      </c>
      <c r="I24" s="21">
        <v>101185.71</v>
      </c>
      <c r="J24" s="17">
        <f t="shared" si="1"/>
        <v>-48397.71000000001</v>
      </c>
      <c r="K24" s="11"/>
      <c r="L24" s="15"/>
    </row>
    <row r="25" spans="1:12" s="16" customFormat="1" ht="16.5" customHeight="1">
      <c r="A25" s="11"/>
      <c r="B25" s="18"/>
      <c r="C25" s="11"/>
      <c r="D25" s="19" t="s">
        <v>32</v>
      </c>
      <c r="E25" s="20" t="s">
        <v>33</v>
      </c>
      <c r="F25" s="17">
        <v>52622430</v>
      </c>
      <c r="G25" s="21">
        <v>78581236.18</v>
      </c>
      <c r="H25" s="21">
        <f>66050550.84+78860167.67</f>
        <v>144910718.51</v>
      </c>
      <c r="I25" s="21">
        <v>78860167.67</v>
      </c>
      <c r="J25" s="17">
        <f t="shared" si="1"/>
        <v>-278931.48999999464</v>
      </c>
      <c r="K25" s="11"/>
      <c r="L25" s="15"/>
    </row>
    <row r="26" spans="1:12" s="16" customFormat="1" ht="16.5" customHeight="1">
      <c r="A26" s="11"/>
      <c r="B26" s="18"/>
      <c r="C26" s="11"/>
      <c r="D26" s="19" t="s">
        <v>34</v>
      </c>
      <c r="E26" s="20" t="s">
        <v>35</v>
      </c>
      <c r="F26" s="17">
        <v>76607</v>
      </c>
      <c r="G26" s="21">
        <v>76607</v>
      </c>
      <c r="H26" s="21">
        <v>0</v>
      </c>
      <c r="I26" s="21">
        <v>0</v>
      </c>
      <c r="J26" s="17">
        <f t="shared" si="1"/>
        <v>76607</v>
      </c>
      <c r="K26" s="11"/>
      <c r="L26" s="15"/>
    </row>
    <row r="27" spans="1:12" s="16" customFormat="1" ht="16.5" customHeight="1">
      <c r="A27" s="11"/>
      <c r="B27" s="18"/>
      <c r="C27" s="11"/>
      <c r="D27" s="19" t="s">
        <v>36</v>
      </c>
      <c r="E27" s="20" t="s">
        <v>37</v>
      </c>
      <c r="F27" s="17">
        <v>0</v>
      </c>
      <c r="G27" s="21">
        <v>0</v>
      </c>
      <c r="H27" s="21">
        <v>35728</v>
      </c>
      <c r="I27" s="21">
        <v>35728</v>
      </c>
      <c r="J27" s="17">
        <f t="shared" si="1"/>
        <v>-35728</v>
      </c>
      <c r="K27" s="11"/>
      <c r="L27" s="15"/>
    </row>
    <row r="28" spans="1:12" s="16" customFormat="1" ht="16.5" customHeight="1">
      <c r="A28" s="11"/>
      <c r="B28" s="18"/>
      <c r="C28" s="11"/>
      <c r="D28" s="19" t="s">
        <v>38</v>
      </c>
      <c r="E28" s="20" t="s">
        <v>39</v>
      </c>
      <c r="F28" s="17">
        <v>41610</v>
      </c>
      <c r="G28" s="21">
        <v>41610</v>
      </c>
      <c r="H28" s="21">
        <v>407</v>
      </c>
      <c r="I28" s="21">
        <v>407</v>
      </c>
      <c r="J28" s="17">
        <f t="shared" si="1"/>
        <v>41203</v>
      </c>
      <c r="K28" s="11"/>
      <c r="L28" s="15"/>
    </row>
    <row r="29" spans="1:12" s="16" customFormat="1" ht="16.5" customHeight="1">
      <c r="A29" s="11"/>
      <c r="B29" s="18"/>
      <c r="C29" s="19" t="s">
        <v>40</v>
      </c>
      <c r="D29" s="25" t="s">
        <v>41</v>
      </c>
      <c r="E29" s="25"/>
      <c r="F29" s="17">
        <f>SUM(F30:F37)</f>
        <v>36650008</v>
      </c>
      <c r="G29" s="17">
        <f>SUM(G30:G37)</f>
        <v>46122843</v>
      </c>
      <c r="H29" s="17">
        <f>SUM(H30:H37)</f>
        <v>50883080.5</v>
      </c>
      <c r="I29" s="17">
        <f>SUM(I30:I37)</f>
        <v>44398156.36</v>
      </c>
      <c r="J29" s="17">
        <f t="shared" si="1"/>
        <v>1724686.6400000006</v>
      </c>
      <c r="K29" s="11"/>
      <c r="L29" s="15"/>
    </row>
    <row r="30" spans="1:12" s="16" customFormat="1" ht="16.5" customHeight="1">
      <c r="A30" s="11"/>
      <c r="B30" s="18"/>
      <c r="C30" s="11"/>
      <c r="D30" s="19" t="s">
        <v>42</v>
      </c>
      <c r="E30" s="20" t="s">
        <v>43</v>
      </c>
      <c r="F30" s="17">
        <v>5121679</v>
      </c>
      <c r="G30" s="21">
        <v>6098577.24</v>
      </c>
      <c r="H30" s="21">
        <f>2340699.06+3155096.31</f>
        <v>5495795.37</v>
      </c>
      <c r="I30" s="21">
        <v>3155096.31</v>
      </c>
      <c r="J30" s="17">
        <f t="shared" si="1"/>
        <v>2943480.93</v>
      </c>
      <c r="K30" s="11"/>
      <c r="L30" s="15"/>
    </row>
    <row r="31" spans="1:12" s="16" customFormat="1" ht="16.5" customHeight="1">
      <c r="A31" s="11"/>
      <c r="B31" s="18"/>
      <c r="C31" s="11"/>
      <c r="D31" s="19" t="s">
        <v>44</v>
      </c>
      <c r="E31" s="20" t="s">
        <v>45</v>
      </c>
      <c r="F31" s="17">
        <v>7711450</v>
      </c>
      <c r="G31" s="21">
        <v>7563402</v>
      </c>
      <c r="H31" s="21">
        <f>714386+4633577.28</f>
        <v>5347963.28</v>
      </c>
      <c r="I31" s="21">
        <v>4633577.28</v>
      </c>
      <c r="J31" s="17">
        <f t="shared" si="1"/>
        <v>2929824.7199999997</v>
      </c>
      <c r="K31" s="11"/>
      <c r="L31" s="15"/>
    </row>
    <row r="32" spans="1:12" s="16" customFormat="1" ht="16.5" customHeight="1">
      <c r="A32" s="11"/>
      <c r="B32" s="18"/>
      <c r="C32" s="11"/>
      <c r="D32" s="19" t="s">
        <v>46</v>
      </c>
      <c r="E32" s="20" t="s">
        <v>47</v>
      </c>
      <c r="F32" s="17">
        <v>5233050</v>
      </c>
      <c r="G32" s="21">
        <v>5238539.87</v>
      </c>
      <c r="H32" s="21">
        <f>407528.24+2825271.37</f>
        <v>3232799.6100000003</v>
      </c>
      <c r="I32" s="21">
        <v>2825271.37</v>
      </c>
      <c r="J32" s="17">
        <f t="shared" si="1"/>
        <v>2413268.5</v>
      </c>
      <c r="K32" s="11"/>
      <c r="L32" s="15"/>
    </row>
    <row r="33" spans="1:12" s="16" customFormat="1" ht="16.5" customHeight="1">
      <c r="A33" s="11"/>
      <c r="B33" s="18"/>
      <c r="C33" s="11"/>
      <c r="D33" s="19" t="s">
        <v>48</v>
      </c>
      <c r="E33" s="20" t="s">
        <v>49</v>
      </c>
      <c r="F33" s="17">
        <v>800463</v>
      </c>
      <c r="G33" s="21">
        <v>800463</v>
      </c>
      <c r="H33" s="21">
        <f>2788.94+15369026.08</f>
        <v>15371815.02</v>
      </c>
      <c r="I33" s="21">
        <v>15369026.08</v>
      </c>
      <c r="J33" s="17">
        <f t="shared" si="1"/>
        <v>-14568563.08</v>
      </c>
      <c r="K33" s="11"/>
      <c r="L33" s="15"/>
    </row>
    <row r="34" spans="1:12" s="16" customFormat="1" ht="16.5" customHeight="1">
      <c r="A34" s="11"/>
      <c r="B34" s="18"/>
      <c r="C34" s="11"/>
      <c r="D34" s="19" t="s">
        <v>50</v>
      </c>
      <c r="E34" s="20" t="s">
        <v>51</v>
      </c>
      <c r="F34" s="17">
        <v>10797742</v>
      </c>
      <c r="G34" s="21">
        <v>19329239.87</v>
      </c>
      <c r="H34" s="21">
        <f>875562.4+13502103.74</f>
        <v>14377666.14</v>
      </c>
      <c r="I34" s="21">
        <v>13502103.74</v>
      </c>
      <c r="J34" s="17">
        <f t="shared" si="1"/>
        <v>5827136.130000001</v>
      </c>
      <c r="K34" s="11"/>
      <c r="L34" s="15"/>
    </row>
    <row r="35" spans="1:12" s="16" customFormat="1" ht="16.5" customHeight="1">
      <c r="A35" s="11"/>
      <c r="B35" s="18"/>
      <c r="C35" s="11"/>
      <c r="D35" s="19" t="s">
        <v>52</v>
      </c>
      <c r="E35" s="20" t="s">
        <v>53</v>
      </c>
      <c r="F35" s="17">
        <v>38000</v>
      </c>
      <c r="G35" s="21">
        <v>38000</v>
      </c>
      <c r="H35" s="21">
        <v>9380</v>
      </c>
      <c r="I35" s="21">
        <v>9380</v>
      </c>
      <c r="J35" s="17">
        <f t="shared" si="1"/>
        <v>28620</v>
      </c>
      <c r="K35" s="11"/>
      <c r="L35" s="15"/>
    </row>
    <row r="36" spans="1:12" s="16" customFormat="1" ht="16.5" customHeight="1">
      <c r="A36" s="11"/>
      <c r="B36" s="18"/>
      <c r="C36" s="11"/>
      <c r="D36" s="19" t="s">
        <v>54</v>
      </c>
      <c r="E36" s="20" t="s">
        <v>55</v>
      </c>
      <c r="F36" s="17">
        <v>32500</v>
      </c>
      <c r="G36" s="21">
        <v>32500</v>
      </c>
      <c r="H36" s="21">
        <v>0</v>
      </c>
      <c r="I36" s="21">
        <v>0</v>
      </c>
      <c r="J36" s="17">
        <f t="shared" si="1"/>
        <v>32500</v>
      </c>
      <c r="K36" s="11"/>
      <c r="L36" s="15"/>
    </row>
    <row r="37" spans="1:12" s="16" customFormat="1" ht="16.5" customHeight="1">
      <c r="A37" s="11"/>
      <c r="B37" s="18"/>
      <c r="C37" s="11"/>
      <c r="D37" s="19" t="s">
        <v>56</v>
      </c>
      <c r="E37" s="20" t="s">
        <v>57</v>
      </c>
      <c r="F37" s="17">
        <f>7372128-457004</f>
        <v>6915124</v>
      </c>
      <c r="G37" s="17">
        <f>7477513.02-455392</f>
        <v>7022121.02</v>
      </c>
      <c r="H37" s="17">
        <f>2143959.48+4934093.6-30392</f>
        <v>7047661.08</v>
      </c>
      <c r="I37" s="17">
        <f>4934093.6-30392.02</f>
        <v>4903701.58</v>
      </c>
      <c r="J37" s="17">
        <f t="shared" si="1"/>
        <v>2118419.4399999995</v>
      </c>
      <c r="K37" s="11"/>
      <c r="L37" s="15"/>
    </row>
    <row r="38" spans="1:12" s="16" customFormat="1" ht="16.5" customHeight="1">
      <c r="A38" s="11"/>
      <c r="B38" s="32" t="s">
        <v>58</v>
      </c>
      <c r="C38" s="32"/>
      <c r="D38" s="32"/>
      <c r="E38" s="32"/>
      <c r="F38" s="17">
        <f>F39</f>
        <v>457004</v>
      </c>
      <c r="G38" s="17">
        <f aca="true" t="shared" si="2" ref="G38:I39">G39</f>
        <v>455392.02</v>
      </c>
      <c r="H38" s="17">
        <f t="shared" si="2"/>
        <v>30392.02</v>
      </c>
      <c r="I38" s="17">
        <f t="shared" si="2"/>
        <v>30392.02</v>
      </c>
      <c r="J38" s="17">
        <f t="shared" si="1"/>
        <v>425000</v>
      </c>
      <c r="K38" s="11"/>
      <c r="L38" s="15"/>
    </row>
    <row r="39" spans="1:12" s="16" customFormat="1" ht="16.5" customHeight="1">
      <c r="A39" s="11"/>
      <c r="B39" s="18"/>
      <c r="C39" s="19" t="s">
        <v>40</v>
      </c>
      <c r="D39" s="25" t="s">
        <v>41</v>
      </c>
      <c r="E39" s="25"/>
      <c r="F39" s="17">
        <f>F40</f>
        <v>457004</v>
      </c>
      <c r="G39" s="17">
        <f t="shared" si="2"/>
        <v>455392.02</v>
      </c>
      <c r="H39" s="17">
        <f t="shared" si="2"/>
        <v>30392.02</v>
      </c>
      <c r="I39" s="17">
        <f t="shared" si="2"/>
        <v>30392.02</v>
      </c>
      <c r="J39" s="17">
        <f t="shared" si="1"/>
        <v>425000</v>
      </c>
      <c r="K39" s="11"/>
      <c r="L39" s="15"/>
    </row>
    <row r="40" spans="1:12" s="16" customFormat="1" ht="16.5" customHeight="1">
      <c r="A40" s="11"/>
      <c r="B40" s="18"/>
      <c r="C40" s="11"/>
      <c r="D40" s="19" t="s">
        <v>56</v>
      </c>
      <c r="E40" s="20" t="s">
        <v>57</v>
      </c>
      <c r="F40" s="17">
        <f>37004+420000</f>
        <v>457004</v>
      </c>
      <c r="G40" s="21">
        <f>35392.02+420000</f>
        <v>455392.02</v>
      </c>
      <c r="H40" s="21">
        <v>30392.02</v>
      </c>
      <c r="I40" s="21">
        <v>30392.02</v>
      </c>
      <c r="J40" s="17">
        <f t="shared" si="1"/>
        <v>425000</v>
      </c>
      <c r="K40" s="11"/>
      <c r="L40" s="15"/>
    </row>
    <row r="41" spans="1:11" s="16" customFormat="1" ht="21.75" customHeight="1">
      <c r="A41" s="11"/>
      <c r="B41" s="30" t="s">
        <v>59</v>
      </c>
      <c r="C41" s="30"/>
      <c r="D41" s="30"/>
      <c r="E41" s="30"/>
      <c r="F41" s="23">
        <v>0</v>
      </c>
      <c r="G41" s="24">
        <v>0</v>
      </c>
      <c r="H41" s="24">
        <v>0</v>
      </c>
      <c r="I41" s="24">
        <v>0</v>
      </c>
      <c r="J41" s="17">
        <f t="shared" si="1"/>
        <v>0</v>
      </c>
      <c r="K41" s="11"/>
    </row>
    <row r="42" spans="1:11" s="16" customFormat="1" ht="21.75" customHeight="1">
      <c r="A42" s="11"/>
      <c r="B42" s="30" t="s">
        <v>60</v>
      </c>
      <c r="C42" s="30"/>
      <c r="D42" s="30"/>
      <c r="E42" s="30"/>
      <c r="F42" s="13">
        <f>F43</f>
        <v>0</v>
      </c>
      <c r="G42" s="13">
        <f>G43</f>
        <v>0</v>
      </c>
      <c r="H42" s="13">
        <f>H43</f>
        <v>0</v>
      </c>
      <c r="I42" s="13">
        <f>I43</f>
        <v>0</v>
      </c>
      <c r="J42" s="17">
        <f t="shared" si="1"/>
        <v>0</v>
      </c>
      <c r="K42" s="11"/>
    </row>
    <row r="43" spans="1:11" s="16" customFormat="1" ht="21.75" customHeight="1">
      <c r="A43" s="11"/>
      <c r="B43" s="12"/>
      <c r="C43" s="19">
        <v>6000</v>
      </c>
      <c r="D43" s="25" t="s">
        <v>62</v>
      </c>
      <c r="E43" s="25"/>
      <c r="F43" s="17">
        <f>SUM(F44:F51)</f>
        <v>0</v>
      </c>
      <c r="G43" s="17">
        <f>SUM(G44:G51)</f>
        <v>0</v>
      </c>
      <c r="H43" s="17">
        <f>SUM(H44:H51)</f>
        <v>0</v>
      </c>
      <c r="I43" s="17">
        <f>SUM(I44:I51)</f>
        <v>0</v>
      </c>
      <c r="J43" s="17">
        <f t="shared" si="1"/>
        <v>0</v>
      </c>
      <c r="K43" s="11"/>
    </row>
    <row r="44" spans="1:11" s="16" customFormat="1" ht="21.75" customHeight="1">
      <c r="A44" s="11"/>
      <c r="B44" s="18"/>
      <c r="C44" s="11"/>
      <c r="D44" s="19">
        <v>6200</v>
      </c>
      <c r="E44" s="20" t="s">
        <v>63</v>
      </c>
      <c r="F44" s="17">
        <v>0</v>
      </c>
      <c r="G44" s="21">
        <v>0</v>
      </c>
      <c r="H44" s="21">
        <v>0</v>
      </c>
      <c r="I44" s="21">
        <v>0</v>
      </c>
      <c r="J44" s="17">
        <f t="shared" si="1"/>
        <v>0</v>
      </c>
      <c r="K44" s="11"/>
    </row>
    <row r="45" spans="1:11" ht="0.75" customHeight="1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1"/>
    </row>
    <row r="46" spans="1:11" ht="33" customHeight="1">
      <c r="A46" s="1"/>
      <c r="B46" s="1"/>
      <c r="C46" s="34" t="s">
        <v>61</v>
      </c>
      <c r="D46" s="34"/>
      <c r="E46" s="34"/>
      <c r="F46" s="34"/>
      <c r="G46" s="34"/>
      <c r="H46" s="34"/>
      <c r="I46" s="34"/>
      <c r="J46" s="34"/>
      <c r="K46" s="1"/>
    </row>
    <row r="47" spans="1:11" ht="30" customHeight="1">
      <c r="A47" s="1"/>
      <c r="B47" s="1"/>
      <c r="C47" s="1"/>
      <c r="D47" s="1"/>
      <c r="E47" s="1"/>
      <c r="F47" s="7"/>
      <c r="G47" s="7"/>
      <c r="H47" s="7"/>
      <c r="I47" s="7"/>
      <c r="J47" s="7"/>
      <c r="K47" s="1"/>
    </row>
  </sheetData>
  <sheetProtection/>
  <mergeCells count="27">
    <mergeCell ref="B6:J6"/>
    <mergeCell ref="D13:E13"/>
    <mergeCell ref="B45:J45"/>
    <mergeCell ref="C46:J46"/>
    <mergeCell ref="B20:E20"/>
    <mergeCell ref="D21:E21"/>
    <mergeCell ref="D29:E29"/>
    <mergeCell ref="B38:E38"/>
    <mergeCell ref="D39:E39"/>
    <mergeCell ref="B41:E41"/>
    <mergeCell ref="B42:E42"/>
    <mergeCell ref="I7:I9"/>
    <mergeCell ref="J7:J9"/>
    <mergeCell ref="D8:E8"/>
    <mergeCell ref="B10:E10"/>
    <mergeCell ref="B11:E11"/>
    <mergeCell ref="B12:E12"/>
    <mergeCell ref="D43:E43"/>
    <mergeCell ref="B1:J1"/>
    <mergeCell ref="B2:J2"/>
    <mergeCell ref="B3:J3"/>
    <mergeCell ref="B4:J4"/>
    <mergeCell ref="B5:J5"/>
    <mergeCell ref="B7:E7"/>
    <mergeCell ref="F7:F9"/>
    <mergeCell ref="G7:G9"/>
    <mergeCell ref="H7:H9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Ivete</dc:creator>
  <cp:keywords/>
  <dc:description/>
  <cp:lastModifiedBy>Ivete</cp:lastModifiedBy>
  <cp:lastPrinted>2020-02-22T00:42:44Z</cp:lastPrinted>
  <dcterms:created xsi:type="dcterms:W3CDTF">2020-02-22T00:37:33Z</dcterms:created>
  <dcterms:modified xsi:type="dcterms:W3CDTF">2021-10-27T19:44:10Z</dcterms:modified>
  <cp:category/>
  <cp:version/>
  <cp:contentType/>
  <cp:contentStatus/>
</cp:coreProperties>
</file>